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u\Desktop\"/>
    </mc:Choice>
  </mc:AlternateContent>
  <xr:revisionPtr revIDLastSave="0" documentId="10_ncr:8100000_{BD8583E0-91D0-4703-A5FA-B650ED7A477C}" xr6:coauthVersionLast="34" xr6:coauthVersionMax="34" xr10:uidLastSave="{00000000-0000-0000-0000-000000000000}"/>
  <bookViews>
    <workbookView xWindow="0" yWindow="0" windowWidth="20520" windowHeight="9465" xr2:uid="{00000000-000D-0000-FFFF-FFFF00000000}"/>
  </bookViews>
  <sheets>
    <sheet name="Feuil1" sheetId="1" r:id="rId1"/>
  </sheets>
  <definedNames>
    <definedName name="_xlnm.Print_Area" localSheetId="0">Feuil1!$A$1:$R$38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5" i="1"/>
  <c r="C34" i="1"/>
  <c r="I20" i="1" s="1"/>
  <c r="R34" i="1"/>
  <c r="Q34" i="1"/>
  <c r="P34" i="1"/>
  <c r="O34" i="1"/>
  <c r="N34" i="1"/>
  <c r="M34" i="1"/>
  <c r="L34" i="1"/>
  <c r="K34" i="1"/>
  <c r="J34" i="1"/>
  <c r="E34" i="1"/>
  <c r="G35" i="1"/>
  <c r="I33" i="1" l="1"/>
  <c r="C36" i="1"/>
  <c r="I4" i="1"/>
  <c r="I17" i="1"/>
  <c r="I26" i="1" l="1"/>
  <c r="I25" i="1" l="1"/>
  <c r="A21" i="1"/>
  <c r="A22" i="1" s="1"/>
  <c r="A23" i="1" s="1"/>
  <c r="A24" i="1" s="1"/>
  <c r="A25" i="1" s="1"/>
  <c r="I30" i="1"/>
  <c r="I16" i="1"/>
  <c r="A4" i="1"/>
  <c r="A5" i="1" l="1"/>
  <c r="A6" i="1" s="1"/>
  <c r="A7" i="1" s="1"/>
  <c r="A8" i="1" s="1"/>
  <c r="A9" i="1" s="1"/>
  <c r="A29" i="1" s="1"/>
  <c r="A31" i="1" s="1"/>
  <c r="A10" i="1" s="1"/>
  <c r="A32" i="1" s="1"/>
  <c r="A11" i="1" s="1"/>
  <c r="A12" i="1" s="1"/>
  <c r="A13" i="1" s="1"/>
  <c r="A14" i="1" s="1"/>
  <c r="A15" i="1" s="1"/>
  <c r="A16" i="1" s="1"/>
  <c r="A30" i="1" s="1"/>
  <c r="A17" i="1" s="1"/>
  <c r="I21" i="1"/>
  <c r="I22" i="1"/>
  <c r="I23" i="1"/>
  <c r="I24" i="1"/>
  <c r="I28" i="1"/>
  <c r="H35" i="1" l="1"/>
  <c r="I5" i="1" l="1"/>
  <c r="I9" i="1"/>
  <c r="I32" i="1"/>
  <c r="I14" i="1"/>
  <c r="I8" i="1"/>
  <c r="I6" i="1"/>
  <c r="I29" i="1"/>
  <c r="I11" i="1"/>
  <c r="I15" i="1"/>
  <c r="I10" i="1"/>
  <c r="I7" i="1"/>
  <c r="I31" i="1"/>
  <c r="I12" i="1"/>
  <c r="I13" i="1"/>
  <c r="I27" i="1"/>
  <c r="I34" i="1" l="1"/>
</calcChain>
</file>

<file path=xl/sharedStrings.xml><?xml version="1.0" encoding="utf-8"?>
<sst xmlns="http://schemas.openxmlformats.org/spreadsheetml/2006/main" count="249" uniqueCount="63">
  <si>
    <t>Demandeurs</t>
  </si>
  <si>
    <t>Montants</t>
  </si>
  <si>
    <t>Analystes</t>
  </si>
  <si>
    <t>FCCM - Liste des demandes 2018</t>
  </si>
  <si>
    <t>No.</t>
  </si>
  <si>
    <t>CMTC - European Mountain Travel Summit 2018</t>
  </si>
  <si>
    <t>Golf Club de Crans-Montana</t>
  </si>
  <si>
    <t>DR-JR</t>
  </si>
  <si>
    <t>x</t>
  </si>
  <si>
    <t>Helvètes Underground - Savièse</t>
  </si>
  <si>
    <t>Versement Casino 2018 :</t>
  </si>
  <si>
    <t>Attributions Conseil</t>
  </si>
  <si>
    <t>Répart. math.</t>
  </si>
  <si>
    <t>Total "Demandes acceptées" :</t>
  </si>
  <si>
    <t>Total  "Demandes refusées" :</t>
  </si>
  <si>
    <t>Acceptées</t>
  </si>
  <si>
    <t>Refusées</t>
  </si>
  <si>
    <t>Valid. Conseil</t>
  </si>
  <si>
    <t>Sommes de contrôle :</t>
  </si>
  <si>
    <t>Terminées</t>
  </si>
  <si>
    <t>Jumping Crans-Montana</t>
  </si>
  <si>
    <t>Défi des Faverges 2018</t>
  </si>
  <si>
    <t>FC Chermignon</t>
  </si>
  <si>
    <t>Ass. Spectacles &amp; Cie "Machine de Cirque 2018"</t>
  </si>
  <si>
    <t>WVRF Crans-Montana</t>
  </si>
  <si>
    <t>Capinera</t>
  </si>
  <si>
    <t>Omega European Masters</t>
  </si>
  <si>
    <t>Crans-Montana Classics</t>
  </si>
  <si>
    <t>Ambassador of Music</t>
  </si>
  <si>
    <t>Montagn'Arts</t>
  </si>
  <si>
    <t>FC Lens</t>
  </si>
  <si>
    <t>ACM Ski Team Anzère - Crans-Montana</t>
  </si>
  <si>
    <t>Pascal Bettex</t>
  </si>
  <si>
    <t>Pascal Rey</t>
  </si>
  <si>
    <t>Fanfare Ancienne Cécilia Chermignon</t>
  </si>
  <si>
    <t>Crans-Montana Vertical Nights</t>
  </si>
  <si>
    <t>YR-HG</t>
  </si>
  <si>
    <t>CB-BC</t>
  </si>
  <si>
    <t>DR</t>
  </si>
  <si>
    <t>Dernière mise à jour :</t>
  </si>
  <si>
    <t>Eglise de Montana</t>
  </si>
  <si>
    <t>Caprices Festival</t>
  </si>
  <si>
    <t>YV-HG</t>
  </si>
  <si>
    <t>Red Bull Crashed Ice 2018</t>
  </si>
  <si>
    <t>Komalepok Festival</t>
  </si>
  <si>
    <t>Trail des Patroulleurs 2018</t>
  </si>
  <si>
    <t>Fête interculturelle de chippis</t>
  </si>
  <si>
    <t>Voir c'est Toucher</t>
  </si>
  <si>
    <t>Historique</t>
  </si>
  <si>
    <t>Directives CFMJ</t>
  </si>
  <si>
    <t>Descriptif</t>
  </si>
  <si>
    <t>plan de financ.</t>
  </si>
  <si>
    <t>liste des membres</t>
  </si>
  <si>
    <t>comptes, rapports</t>
  </si>
  <si>
    <t>new</t>
  </si>
  <si>
    <t>old</t>
  </si>
  <si>
    <t>CMTC - Jubilé des 125 ans de Crans-Montana</t>
  </si>
  <si>
    <t>benef</t>
  </si>
  <si>
    <t>statuts</t>
  </si>
  <si>
    <t>budget 18/19</t>
  </si>
  <si>
    <t>Fondation idéesport</t>
  </si>
  <si>
    <t>Budget</t>
  </si>
  <si>
    <t>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</si>
</sst>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CHF-100C]_-;\-* #,##0.00\ [$CHF-100C]_-;_-* &quot;-&quot;??\ [$CHF-100C]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7" tint="-0.49998474074526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7" tint="-0.499984740745262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6" borderId="6" xfId="0" applyNumberFormat="1" applyFont="1" applyFill="1" applyBorder="1" applyAlignment="1">
      <alignment horizontal="center"/>
    </xf>
    <xf numFmtId="0" fontId="3" fillId="6" borderId="7" xfId="0" applyNumberFormat="1" applyFont="1" applyFill="1" applyBorder="1" applyAlignment="1">
      <alignment horizontal="center"/>
    </xf>
    <xf numFmtId="0" fontId="3" fillId="7" borderId="6" xfId="0" applyNumberFormat="1" applyFont="1" applyFill="1" applyBorder="1" applyAlignment="1">
      <alignment horizontal="center"/>
    </xf>
    <xf numFmtId="0" fontId="3" fillId="7" borderId="12" xfId="0" applyNumberFormat="1" applyFont="1" applyFill="1" applyBorder="1" applyAlignment="1">
      <alignment horizontal="center"/>
    </xf>
    <xf numFmtId="0" fontId="3" fillId="7" borderId="7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3" xfId="0" applyNumberFormat="1" applyFont="1" applyFill="1" applyBorder="1" applyAlignment="1">
      <alignment wrapText="1"/>
    </xf>
    <xf numFmtId="0" fontId="6" fillId="6" borderId="8" xfId="0" applyNumberFormat="1" applyFont="1" applyFill="1" applyBorder="1" applyAlignment="1">
      <alignment horizontal="center" wrapText="1"/>
    </xf>
    <xf numFmtId="0" fontId="6" fillId="6" borderId="9" xfId="0" applyNumberFormat="1" applyFont="1" applyFill="1" applyBorder="1" applyAlignment="1">
      <alignment horizontal="center" wrapText="1"/>
    </xf>
    <xf numFmtId="0" fontId="6" fillId="7" borderId="14" xfId="0" applyNumberFormat="1" applyFont="1" applyFill="1" applyBorder="1" applyAlignment="1">
      <alignment horizontal="center" wrapText="1"/>
    </xf>
    <xf numFmtId="0" fontId="6" fillId="7" borderId="1" xfId="0" applyNumberFormat="1" applyFont="1" applyFill="1" applyBorder="1" applyAlignment="1">
      <alignment horizontal="center" wrapText="1"/>
    </xf>
    <xf numFmtId="0" fontId="6" fillId="7" borderId="3" xfId="0" applyNumberFormat="1" applyFont="1" applyFill="1" applyBorder="1" applyAlignment="1">
      <alignment horizontal="center" wrapText="1"/>
    </xf>
    <xf numFmtId="0" fontId="6" fillId="7" borderId="9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Fill="1" applyBorder="1"/>
    <xf numFmtId="164" fontId="1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1" fillId="0" borderId="3" xfId="0" applyNumberFormat="1" applyFont="1" applyFill="1" applyBorder="1"/>
    <xf numFmtId="0" fontId="1" fillId="6" borderId="8" xfId="0" applyNumberFormat="1" applyFont="1" applyFill="1" applyBorder="1" applyAlignment="1">
      <alignment horizontal="center"/>
    </xf>
    <xf numFmtId="0" fontId="1" fillId="6" borderId="9" xfId="0" applyNumberFormat="1" applyFont="1" applyFill="1" applyBorder="1" applyAlignment="1">
      <alignment horizontal="center"/>
    </xf>
    <xf numFmtId="0" fontId="1" fillId="7" borderId="14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1" fillId="7" borderId="3" xfId="0" applyNumberFormat="1" applyFont="1" applyFill="1" applyBorder="1" applyAlignment="1">
      <alignment horizontal="center"/>
    </xf>
    <xf numFmtId="0" fontId="1" fillId="7" borderId="9" xfId="0" applyNumberFormat="1" applyFont="1" applyFill="1" applyBorder="1" applyAlignment="1">
      <alignment horizontal="center"/>
    </xf>
    <xf numFmtId="0" fontId="1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164" fontId="6" fillId="3" borderId="1" xfId="0" applyNumberFormat="1" applyFont="1" applyFill="1" applyBorder="1"/>
    <xf numFmtId="164" fontId="6" fillId="3" borderId="3" xfId="0" applyNumberFormat="1" applyFont="1" applyFill="1" applyBorder="1"/>
    <xf numFmtId="0" fontId="6" fillId="6" borderId="8" xfId="0" applyNumberFormat="1" applyFont="1" applyFill="1" applyBorder="1" applyAlignment="1">
      <alignment horizontal="center"/>
    </xf>
    <xf numFmtId="0" fontId="6" fillId="6" borderId="9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/>
    </xf>
    <xf numFmtId="0" fontId="6" fillId="7" borderId="3" xfId="0" applyNumberFormat="1" applyFont="1" applyFill="1" applyBorder="1" applyAlignment="1">
      <alignment horizontal="center"/>
    </xf>
    <xf numFmtId="0" fontId="6" fillId="7" borderId="9" xfId="0" applyNumberFormat="1" applyFont="1" applyFill="1" applyBorder="1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/>
    <xf numFmtId="164" fontId="6" fillId="2" borderId="1" xfId="0" applyNumberFormat="1" applyFont="1" applyFill="1" applyBorder="1"/>
    <xf numFmtId="0" fontId="4" fillId="2" borderId="1" xfId="0" applyFont="1" applyFill="1" applyBorder="1"/>
    <xf numFmtId="164" fontId="4" fillId="2" borderId="3" xfId="0" applyNumberFormat="1" applyFont="1" applyFill="1" applyBorder="1"/>
    <xf numFmtId="0" fontId="4" fillId="6" borderId="10" xfId="0" applyNumberFormat="1" applyFont="1" applyFill="1" applyBorder="1" applyAlignment="1">
      <alignment horizontal="center"/>
    </xf>
    <xf numFmtId="0" fontId="4" fillId="6" borderId="11" xfId="0" applyNumberFormat="1" applyFont="1" applyFill="1" applyBorder="1" applyAlignment="1">
      <alignment horizontal="center"/>
    </xf>
    <xf numFmtId="0" fontId="4" fillId="7" borderId="15" xfId="0" applyNumberFormat="1" applyFont="1" applyFill="1" applyBorder="1" applyAlignment="1">
      <alignment horizontal="center"/>
    </xf>
    <xf numFmtId="0" fontId="4" fillId="7" borderId="13" xfId="0" applyNumberFormat="1" applyFont="1" applyFill="1" applyBorder="1" applyAlignment="1">
      <alignment horizontal="center"/>
    </xf>
    <xf numFmtId="0" fontId="4" fillId="7" borderId="16" xfId="0" applyNumberFormat="1" applyFont="1" applyFill="1" applyBorder="1" applyAlignment="1">
      <alignment horizontal="center"/>
    </xf>
    <xf numFmtId="0" fontId="4" fillId="7" borderId="11" xfId="0" applyNumberFormat="1" applyFont="1" applyFill="1" applyBorder="1" applyAlignment="1">
      <alignment horizontal="center"/>
    </xf>
    <xf numFmtId="0" fontId="4" fillId="0" borderId="0" xfId="0" applyFont="1"/>
    <xf numFmtId="0" fontId="7" fillId="4" borderId="0" xfId="0" applyFont="1" applyFill="1"/>
    <xf numFmtId="164" fontId="7" fillId="4" borderId="0" xfId="0" applyNumberFormat="1" applyFont="1" applyFill="1"/>
    <xf numFmtId="164" fontId="7" fillId="4" borderId="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right"/>
    </xf>
    <xf numFmtId="14" fontId="4" fillId="5" borderId="4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showGridLines="0" tabSelected="1" workbookViewId="0">
      <selection activeCell="I4" sqref="I4"/>
    </sheetView>
  </sheetViews>
  <sheetFormatPr baseColWidth="10" defaultColWidth="10.73046875" defaultRowHeight="10.5" x14ac:dyDescent="0.35"/>
  <cols>
    <col min="1" max="1" width="5" style="8" customWidth="1"/>
    <col min="2" max="2" width="40.86328125" style="3" bestFit="1" customWidth="1"/>
    <col min="3" max="3" width="15.3984375" style="7" bestFit="1" customWidth="1"/>
    <col min="4" max="4" width="9.6640625" style="8" customWidth="1"/>
    <col min="5" max="5" width="7.6640625" style="8" bestFit="1" customWidth="1"/>
    <col min="6" max="6" width="7.73046875" style="8" bestFit="1" customWidth="1"/>
    <col min="7" max="7" width="6.9296875" style="8" bestFit="1" customWidth="1"/>
    <col min="8" max="8" width="9.59765625" style="8" customWidth="1"/>
    <col min="9" max="9" width="13.1328125" style="3" bestFit="1" customWidth="1"/>
    <col min="10" max="10" width="11.3984375" style="7" customWidth="1"/>
    <col min="11" max="12" width="6.3984375" style="8" customWidth="1"/>
    <col min="13" max="16" width="8.796875" style="8" bestFit="1" customWidth="1"/>
    <col min="17" max="17" width="8.73046875" style="8" customWidth="1"/>
    <col min="18" max="18" width="8.6640625" style="8" bestFit="1" customWidth="1"/>
    <col min="19" max="16384" width="10.73046875" style="3"/>
  </cols>
  <sheetData>
    <row r="1" spans="1:18" ht="10.9" thickBot="1" x14ac:dyDescent="0.4">
      <c r="A1" s="2" t="s">
        <v>3</v>
      </c>
      <c r="C1" s="4"/>
      <c r="D1" s="5" t="s">
        <v>10</v>
      </c>
      <c r="E1" s="6">
        <v>850000</v>
      </c>
      <c r="F1" s="6"/>
      <c r="G1" s="6"/>
      <c r="H1" s="6"/>
      <c r="K1" s="6"/>
      <c r="L1" s="6"/>
      <c r="M1" s="6"/>
      <c r="N1" s="6"/>
      <c r="O1" s="6"/>
      <c r="P1" s="6"/>
      <c r="Q1" s="6"/>
      <c r="R1" s="6"/>
    </row>
    <row r="2" spans="1:18" x14ac:dyDescent="0.35">
      <c r="K2" s="9" t="s">
        <v>48</v>
      </c>
      <c r="L2" s="10"/>
      <c r="M2" s="11" t="s">
        <v>49</v>
      </c>
      <c r="N2" s="12"/>
      <c r="O2" s="12"/>
      <c r="P2" s="12"/>
      <c r="Q2" s="12"/>
      <c r="R2" s="13"/>
    </row>
    <row r="3" spans="1:18" s="24" customFormat="1" ht="30" customHeight="1" x14ac:dyDescent="0.3">
      <c r="A3" s="14" t="s">
        <v>4</v>
      </c>
      <c r="B3" s="15" t="s">
        <v>0</v>
      </c>
      <c r="C3" s="16" t="s">
        <v>1</v>
      </c>
      <c r="D3" s="14" t="s">
        <v>2</v>
      </c>
      <c r="E3" s="14" t="s">
        <v>19</v>
      </c>
      <c r="F3" s="14" t="s">
        <v>15</v>
      </c>
      <c r="G3" s="14" t="s">
        <v>16</v>
      </c>
      <c r="H3" s="14" t="s">
        <v>17</v>
      </c>
      <c r="I3" s="14" t="s">
        <v>12</v>
      </c>
      <c r="J3" s="17" t="s">
        <v>11</v>
      </c>
      <c r="K3" s="18" t="s">
        <v>54</v>
      </c>
      <c r="L3" s="19" t="s">
        <v>55</v>
      </c>
      <c r="M3" s="20" t="s">
        <v>50</v>
      </c>
      <c r="N3" s="21" t="s">
        <v>61</v>
      </c>
      <c r="O3" s="21" t="s">
        <v>51</v>
      </c>
      <c r="P3" s="21" t="s">
        <v>52</v>
      </c>
      <c r="Q3" s="22" t="s">
        <v>58</v>
      </c>
      <c r="R3" s="23" t="s">
        <v>53</v>
      </c>
    </row>
    <row r="4" spans="1:18" s="35" customFormat="1" x14ac:dyDescent="0.35">
      <c r="A4" s="1">
        <f>A27+1</f>
        <v>2</v>
      </c>
      <c r="B4" s="25" t="s">
        <v>6</v>
      </c>
      <c r="C4" s="26">
        <v>200000</v>
      </c>
      <c r="D4" s="1" t="s">
        <v>7</v>
      </c>
      <c r="E4" s="1" t="s">
        <v>8</v>
      </c>
      <c r="F4" s="1" t="s">
        <v>8</v>
      </c>
      <c r="G4" s="1"/>
      <c r="H4" s="1" t="s">
        <v>8</v>
      </c>
      <c r="I4" s="27">
        <f t="shared" ref="I4:I17" si="0">IF(H4="","0.00 CHF",SUM($E$1/$C$34*C4))</f>
        <v>215189.87341772151</v>
      </c>
      <c r="J4" s="28"/>
      <c r="K4" s="29" t="s">
        <v>8</v>
      </c>
      <c r="L4" s="30"/>
      <c r="M4" s="31" t="s">
        <v>8</v>
      </c>
      <c r="N4" s="32" t="s">
        <v>57</v>
      </c>
      <c r="O4" s="32" t="s">
        <v>8</v>
      </c>
      <c r="P4" s="32" t="s">
        <v>8</v>
      </c>
      <c r="Q4" s="33" t="s">
        <v>8</v>
      </c>
      <c r="R4" s="34" t="s">
        <v>8</v>
      </c>
    </row>
    <row r="5" spans="1:18" s="35" customFormat="1" x14ac:dyDescent="0.35">
      <c r="A5" s="1">
        <f>A4+1</f>
        <v>3</v>
      </c>
      <c r="B5" s="25" t="s">
        <v>20</v>
      </c>
      <c r="C5" s="26">
        <v>100000</v>
      </c>
      <c r="D5" s="1" t="s">
        <v>36</v>
      </c>
      <c r="E5" s="1"/>
      <c r="F5" s="1" t="s">
        <v>8</v>
      </c>
      <c r="G5" s="1"/>
      <c r="H5" s="1" t="s">
        <v>8</v>
      </c>
      <c r="I5" s="27">
        <f t="shared" si="0"/>
        <v>107594.93670886075</v>
      </c>
      <c r="J5" s="28"/>
      <c r="K5" s="29"/>
      <c r="L5" s="30" t="s">
        <v>8</v>
      </c>
      <c r="M5" s="31" t="s">
        <v>8</v>
      </c>
      <c r="N5" s="32" t="s">
        <v>8</v>
      </c>
      <c r="O5" s="32"/>
      <c r="P5" s="32" t="s">
        <v>8</v>
      </c>
      <c r="Q5" s="33" t="s">
        <v>8</v>
      </c>
      <c r="R5" s="34" t="s">
        <v>8</v>
      </c>
    </row>
    <row r="6" spans="1:18" s="35" customFormat="1" x14ac:dyDescent="0.35">
      <c r="A6" s="1">
        <f t="shared" ref="A6:A16" si="1">A5+1</f>
        <v>4</v>
      </c>
      <c r="B6" s="25" t="s">
        <v>21</v>
      </c>
      <c r="C6" s="26">
        <v>15000</v>
      </c>
      <c r="D6" s="1" t="s">
        <v>36</v>
      </c>
      <c r="E6" s="1"/>
      <c r="F6" s="1" t="s">
        <v>8</v>
      </c>
      <c r="G6" s="1"/>
      <c r="H6" s="1" t="s">
        <v>8</v>
      </c>
      <c r="I6" s="27">
        <f t="shared" si="0"/>
        <v>16139.240506329113</v>
      </c>
      <c r="J6" s="28"/>
      <c r="K6" s="29" t="s">
        <v>8</v>
      </c>
      <c r="L6" s="30"/>
      <c r="M6" s="31" t="s">
        <v>8</v>
      </c>
      <c r="N6" s="32" t="s">
        <v>57</v>
      </c>
      <c r="O6" s="32"/>
      <c r="P6" s="32"/>
      <c r="Q6" s="33"/>
      <c r="R6" s="34"/>
    </row>
    <row r="7" spans="1:18" s="35" customFormat="1" x14ac:dyDescent="0.35">
      <c r="A7" s="1">
        <f t="shared" si="1"/>
        <v>5</v>
      </c>
      <c r="B7" s="25" t="s">
        <v>56</v>
      </c>
      <c r="C7" s="26">
        <v>125000</v>
      </c>
      <c r="D7" s="1" t="s">
        <v>36</v>
      </c>
      <c r="E7" s="1"/>
      <c r="F7" s="1" t="s">
        <v>8</v>
      </c>
      <c r="G7" s="1"/>
      <c r="H7" s="1" t="s">
        <v>8</v>
      </c>
      <c r="I7" s="27">
        <f t="shared" si="0"/>
        <v>134493.67088607594</v>
      </c>
      <c r="J7" s="28"/>
      <c r="K7" s="29" t="s">
        <v>8</v>
      </c>
      <c r="L7" s="30"/>
      <c r="M7" s="31" t="s">
        <v>8</v>
      </c>
      <c r="N7" s="32" t="s">
        <v>8</v>
      </c>
      <c r="O7" s="32"/>
      <c r="P7" s="32" t="s">
        <v>8</v>
      </c>
      <c r="Q7" s="33" t="s">
        <v>8</v>
      </c>
      <c r="R7" s="34" t="s">
        <v>8</v>
      </c>
    </row>
    <row r="8" spans="1:18" s="35" customFormat="1" x14ac:dyDescent="0.35">
      <c r="A8" s="1">
        <f t="shared" si="1"/>
        <v>6</v>
      </c>
      <c r="B8" s="25" t="s">
        <v>22</v>
      </c>
      <c r="C8" s="26">
        <v>10000</v>
      </c>
      <c r="D8" s="1" t="s">
        <v>37</v>
      </c>
      <c r="E8" s="1"/>
      <c r="F8" s="1" t="s">
        <v>8</v>
      </c>
      <c r="G8" s="1"/>
      <c r="H8" s="1" t="s">
        <v>8</v>
      </c>
      <c r="I8" s="27">
        <f t="shared" si="0"/>
        <v>10759.493670886075</v>
      </c>
      <c r="J8" s="28"/>
      <c r="K8" s="29" t="s">
        <v>8</v>
      </c>
      <c r="L8" s="30"/>
      <c r="M8" s="31" t="s">
        <v>8</v>
      </c>
      <c r="N8" s="32"/>
      <c r="O8" s="32"/>
      <c r="P8" s="32" t="s">
        <v>8</v>
      </c>
      <c r="Q8" s="33" t="s">
        <v>8</v>
      </c>
      <c r="R8" s="34" t="s">
        <v>8</v>
      </c>
    </row>
    <row r="9" spans="1:18" s="35" customFormat="1" x14ac:dyDescent="0.35">
      <c r="A9" s="1">
        <f t="shared" si="1"/>
        <v>7</v>
      </c>
      <c r="B9" s="25" t="s">
        <v>23</v>
      </c>
      <c r="C9" s="26">
        <v>60000</v>
      </c>
      <c r="D9" s="1" t="s">
        <v>37</v>
      </c>
      <c r="E9" s="1"/>
      <c r="F9" s="1" t="s">
        <v>8</v>
      </c>
      <c r="G9" s="1"/>
      <c r="H9" s="1" t="s">
        <v>8</v>
      </c>
      <c r="I9" s="27">
        <f t="shared" si="0"/>
        <v>64556.962025316454</v>
      </c>
      <c r="J9" s="28"/>
      <c r="K9" s="29" t="s">
        <v>8</v>
      </c>
      <c r="L9" s="30"/>
      <c r="M9" s="31" t="s">
        <v>8</v>
      </c>
      <c r="N9" s="32" t="s">
        <v>8</v>
      </c>
      <c r="O9" s="32"/>
      <c r="P9" s="32"/>
      <c r="Q9" s="33" t="s">
        <v>8</v>
      </c>
      <c r="R9" s="34" t="s">
        <v>8</v>
      </c>
    </row>
    <row r="10" spans="1:18" s="35" customFormat="1" x14ac:dyDescent="0.35">
      <c r="A10" s="1">
        <f>A31+1</f>
        <v>10</v>
      </c>
      <c r="B10" s="25" t="s">
        <v>25</v>
      </c>
      <c r="C10" s="26">
        <v>30000</v>
      </c>
      <c r="D10" s="1" t="s">
        <v>7</v>
      </c>
      <c r="E10" s="1" t="s">
        <v>8</v>
      </c>
      <c r="F10" s="1"/>
      <c r="G10" s="1" t="s">
        <v>8</v>
      </c>
      <c r="H10" s="1" t="s">
        <v>8</v>
      </c>
      <c r="I10" s="27">
        <f t="shared" si="0"/>
        <v>32278.481012658227</v>
      </c>
      <c r="J10" s="28"/>
      <c r="K10" s="29" t="s">
        <v>8</v>
      </c>
      <c r="L10" s="30"/>
      <c r="M10" s="31"/>
      <c r="N10" s="32"/>
      <c r="O10" s="32"/>
      <c r="P10" s="32"/>
      <c r="Q10" s="33" t="s">
        <v>8</v>
      </c>
      <c r="R10" s="34"/>
    </row>
    <row r="11" spans="1:18" s="35" customFormat="1" x14ac:dyDescent="0.35">
      <c r="A11" s="1">
        <f>A32+1</f>
        <v>12</v>
      </c>
      <c r="B11" s="25" t="s">
        <v>27</v>
      </c>
      <c r="C11" s="26">
        <v>60000</v>
      </c>
      <c r="D11" s="1" t="s">
        <v>37</v>
      </c>
      <c r="E11" s="1"/>
      <c r="F11" s="1" t="s">
        <v>8</v>
      </c>
      <c r="G11" s="1"/>
      <c r="H11" s="1" t="s">
        <v>8</v>
      </c>
      <c r="I11" s="27">
        <f t="shared" si="0"/>
        <v>64556.962025316454</v>
      </c>
      <c r="J11" s="28"/>
      <c r="K11" s="29"/>
      <c r="L11" s="30" t="s">
        <v>8</v>
      </c>
      <c r="M11" s="31" t="s">
        <v>8</v>
      </c>
      <c r="N11" s="32" t="s">
        <v>8</v>
      </c>
      <c r="O11" s="32"/>
      <c r="P11" s="32" t="s">
        <v>8</v>
      </c>
      <c r="Q11" s="33" t="s">
        <v>8</v>
      </c>
      <c r="R11" s="34" t="s">
        <v>8</v>
      </c>
    </row>
    <row r="12" spans="1:18" s="35" customFormat="1" x14ac:dyDescent="0.35">
      <c r="A12" s="1">
        <f t="shared" si="1"/>
        <v>13</v>
      </c>
      <c r="B12" s="25" t="s">
        <v>28</v>
      </c>
      <c r="C12" s="26">
        <v>10000</v>
      </c>
      <c r="D12" s="1" t="s">
        <v>37</v>
      </c>
      <c r="E12" s="1"/>
      <c r="F12" s="1" t="s">
        <v>8</v>
      </c>
      <c r="G12" s="1"/>
      <c r="H12" s="1" t="s">
        <v>8</v>
      </c>
      <c r="I12" s="27">
        <f t="shared" si="0"/>
        <v>10759.493670886075</v>
      </c>
      <c r="J12" s="28"/>
      <c r="K12" s="29"/>
      <c r="L12" s="30" t="s">
        <v>8</v>
      </c>
      <c r="M12" s="31"/>
      <c r="N12" s="32"/>
      <c r="O12" s="32"/>
      <c r="P12" s="32"/>
      <c r="Q12" s="33"/>
      <c r="R12" s="34"/>
    </row>
    <row r="13" spans="1:18" s="35" customFormat="1" x14ac:dyDescent="0.35">
      <c r="A13" s="1">
        <f t="shared" si="1"/>
        <v>14</v>
      </c>
      <c r="B13" s="25" t="s">
        <v>29</v>
      </c>
      <c r="C13" s="26">
        <v>5000</v>
      </c>
      <c r="D13" s="1" t="s">
        <v>36</v>
      </c>
      <c r="E13" s="1"/>
      <c r="F13" s="1" t="s">
        <v>8</v>
      </c>
      <c r="G13" s="1"/>
      <c r="H13" s="1" t="s">
        <v>8</v>
      </c>
      <c r="I13" s="27">
        <f t="shared" si="0"/>
        <v>5379.7468354430375</v>
      </c>
      <c r="J13" s="28"/>
      <c r="K13" s="29"/>
      <c r="L13" s="30" t="s">
        <v>8</v>
      </c>
      <c r="M13" s="31" t="s">
        <v>8</v>
      </c>
      <c r="N13" s="32" t="s">
        <v>8</v>
      </c>
      <c r="O13" s="32"/>
      <c r="P13" s="32" t="s">
        <v>8</v>
      </c>
      <c r="Q13" s="33" t="s">
        <v>8</v>
      </c>
      <c r="R13" s="34" t="s">
        <v>8</v>
      </c>
    </row>
    <row r="14" spans="1:18" s="35" customFormat="1" x14ac:dyDescent="0.35">
      <c r="A14" s="1">
        <f t="shared" si="1"/>
        <v>15</v>
      </c>
      <c r="B14" s="25" t="s">
        <v>30</v>
      </c>
      <c r="C14" s="26">
        <v>50000</v>
      </c>
      <c r="D14" s="1" t="s">
        <v>37</v>
      </c>
      <c r="E14" s="1" t="s">
        <v>8</v>
      </c>
      <c r="F14" s="1" t="s">
        <v>8</v>
      </c>
      <c r="G14" s="1"/>
      <c r="H14" s="1" t="s">
        <v>8</v>
      </c>
      <c r="I14" s="27">
        <f t="shared" si="0"/>
        <v>53797.468354430377</v>
      </c>
      <c r="J14" s="28"/>
      <c r="K14" s="29" t="s">
        <v>8</v>
      </c>
      <c r="L14" s="30"/>
      <c r="M14" s="31" t="s">
        <v>8</v>
      </c>
      <c r="N14" s="32" t="s">
        <v>59</v>
      </c>
      <c r="O14" s="32" t="s">
        <v>8</v>
      </c>
      <c r="P14" s="32" t="s">
        <v>8</v>
      </c>
      <c r="Q14" s="33" t="s">
        <v>8</v>
      </c>
      <c r="R14" s="34" t="s">
        <v>8</v>
      </c>
    </row>
    <row r="15" spans="1:18" s="35" customFormat="1" x14ac:dyDescent="0.35">
      <c r="A15" s="1">
        <f t="shared" si="1"/>
        <v>16</v>
      </c>
      <c r="B15" s="25" t="s">
        <v>31</v>
      </c>
      <c r="C15" s="26">
        <v>50000</v>
      </c>
      <c r="D15" s="1" t="s">
        <v>37</v>
      </c>
      <c r="E15" s="1"/>
      <c r="F15" s="1" t="s">
        <v>8</v>
      </c>
      <c r="G15" s="1"/>
      <c r="H15" s="1" t="s">
        <v>8</v>
      </c>
      <c r="I15" s="27">
        <f t="shared" si="0"/>
        <v>53797.468354430377</v>
      </c>
      <c r="J15" s="28"/>
      <c r="K15" s="29" t="s">
        <v>8</v>
      </c>
      <c r="L15" s="30"/>
      <c r="M15" s="31" t="s">
        <v>8</v>
      </c>
      <c r="N15" s="32" t="s">
        <v>8</v>
      </c>
      <c r="O15" s="32"/>
      <c r="P15" s="32" t="s">
        <v>8</v>
      </c>
      <c r="Q15" s="33" t="s">
        <v>8</v>
      </c>
      <c r="R15" s="34" t="s">
        <v>54</v>
      </c>
    </row>
    <row r="16" spans="1:18" s="35" customFormat="1" x14ac:dyDescent="0.35">
      <c r="A16" s="1">
        <f t="shared" si="1"/>
        <v>17</v>
      </c>
      <c r="B16" s="25" t="s">
        <v>41</v>
      </c>
      <c r="C16" s="26">
        <v>90000</v>
      </c>
      <c r="D16" s="1" t="s">
        <v>42</v>
      </c>
      <c r="E16" s="1"/>
      <c r="F16" s="1" t="s">
        <v>8</v>
      </c>
      <c r="G16" s="1"/>
      <c r="H16" s="1" t="s">
        <v>8</v>
      </c>
      <c r="I16" s="27">
        <f t="shared" si="0"/>
        <v>96835.443037974677</v>
      </c>
      <c r="J16" s="28"/>
      <c r="K16" s="29"/>
      <c r="L16" s="30" t="s">
        <v>8</v>
      </c>
      <c r="M16" s="31" t="s">
        <v>8</v>
      </c>
      <c r="N16" s="32" t="s">
        <v>8</v>
      </c>
      <c r="O16" s="32"/>
      <c r="P16" s="32" t="s">
        <v>8</v>
      </c>
      <c r="Q16" s="33" t="s">
        <v>8</v>
      </c>
      <c r="R16" s="34" t="s">
        <v>8</v>
      </c>
    </row>
    <row r="17" spans="1:18" s="35" customFormat="1" x14ac:dyDescent="0.35">
      <c r="A17" s="1">
        <f>A30+1</f>
        <v>19</v>
      </c>
      <c r="B17" s="25" t="s">
        <v>45</v>
      </c>
      <c r="C17" s="26">
        <v>15000</v>
      </c>
      <c r="D17" s="1" t="s">
        <v>37</v>
      </c>
      <c r="E17" s="1"/>
      <c r="F17" s="1" t="s">
        <v>8</v>
      </c>
      <c r="G17" s="1"/>
      <c r="H17" s="1" t="s">
        <v>8</v>
      </c>
      <c r="I17" s="27">
        <f t="shared" si="0"/>
        <v>16139.240506329113</v>
      </c>
      <c r="J17" s="28"/>
      <c r="K17" s="29" t="s">
        <v>8</v>
      </c>
      <c r="L17" s="30"/>
      <c r="M17" s="31" t="s">
        <v>8</v>
      </c>
      <c r="N17" s="32" t="s">
        <v>8</v>
      </c>
      <c r="O17" s="32"/>
      <c r="P17" s="32" t="s">
        <v>8</v>
      </c>
      <c r="Q17" s="33" t="s">
        <v>8</v>
      </c>
      <c r="R17" s="34" t="s">
        <v>8</v>
      </c>
    </row>
    <row r="18" spans="1:18" s="35" customFormat="1" x14ac:dyDescent="0.35">
      <c r="A18" s="1"/>
      <c r="B18" s="25"/>
      <c r="C18" s="26"/>
      <c r="D18" s="1"/>
      <c r="E18" s="1"/>
      <c r="F18" s="1"/>
      <c r="G18" s="1"/>
      <c r="H18" s="1"/>
      <c r="I18" s="27"/>
      <c r="J18" s="28"/>
      <c r="K18" s="29"/>
      <c r="L18" s="30"/>
      <c r="M18" s="31"/>
      <c r="N18" s="32"/>
      <c r="O18" s="32"/>
      <c r="P18" s="32"/>
      <c r="Q18" s="33"/>
      <c r="R18" s="34"/>
    </row>
    <row r="19" spans="1:18" s="35" customFormat="1" x14ac:dyDescent="0.35">
      <c r="A19" s="1"/>
      <c r="B19" s="25"/>
      <c r="C19" s="26"/>
      <c r="D19" s="1"/>
      <c r="E19" s="1"/>
      <c r="F19" s="1"/>
      <c r="G19" s="1"/>
      <c r="H19" s="1"/>
      <c r="I19" s="27"/>
      <c r="J19" s="28"/>
      <c r="K19" s="29"/>
      <c r="L19" s="30"/>
      <c r="M19" s="31"/>
      <c r="N19" s="32"/>
      <c r="O19" s="32"/>
      <c r="P19" s="32"/>
      <c r="Q19" s="33"/>
      <c r="R19" s="34"/>
    </row>
    <row r="20" spans="1:18" s="35" customFormat="1" x14ac:dyDescent="0.35">
      <c r="A20" s="1">
        <v>1</v>
      </c>
      <c r="B20" s="25" t="s">
        <v>9</v>
      </c>
      <c r="C20" s="26">
        <v>6000</v>
      </c>
      <c r="D20" s="1" t="s">
        <v>38</v>
      </c>
      <c r="E20" s="1" t="s">
        <v>8</v>
      </c>
      <c r="F20" s="1"/>
      <c r="G20" s="1" t="s">
        <v>8</v>
      </c>
      <c r="H20" s="1" t="s">
        <v>8</v>
      </c>
      <c r="I20" s="27">
        <f>IF(H20="","0.00 CHF",SUM($E$1/$C$34*C20))</f>
        <v>6455.6962025316452</v>
      </c>
      <c r="J20" s="28"/>
      <c r="K20" s="29"/>
      <c r="L20" s="30"/>
      <c r="M20" s="31"/>
      <c r="N20" s="32"/>
      <c r="O20" s="32"/>
      <c r="P20" s="32"/>
      <c r="Q20" s="33"/>
      <c r="R20" s="34"/>
    </row>
    <row r="21" spans="1:18" s="35" customFormat="1" x14ac:dyDescent="0.35">
      <c r="A21" s="1">
        <f>A20+1</f>
        <v>2</v>
      </c>
      <c r="B21" s="25" t="s">
        <v>32</v>
      </c>
      <c r="C21" s="26">
        <v>0</v>
      </c>
      <c r="D21" s="1" t="s">
        <v>38</v>
      </c>
      <c r="E21" s="1" t="s">
        <v>8</v>
      </c>
      <c r="F21" s="1"/>
      <c r="G21" s="1" t="s">
        <v>8</v>
      </c>
      <c r="H21" s="1" t="s">
        <v>8</v>
      </c>
      <c r="I21" s="27">
        <f t="shared" ref="I20:I33" si="2">IF(H21="","0.00 CHF",SUM($E$1/$C$34*C21))</f>
        <v>0</v>
      </c>
      <c r="J21" s="28"/>
      <c r="K21" s="29"/>
      <c r="L21" s="30"/>
      <c r="M21" s="31"/>
      <c r="N21" s="32"/>
      <c r="O21" s="32"/>
      <c r="P21" s="32"/>
      <c r="Q21" s="33"/>
      <c r="R21" s="34"/>
    </row>
    <row r="22" spans="1:18" s="35" customFormat="1" x14ac:dyDescent="0.35">
      <c r="A22" s="1">
        <f t="shared" ref="A22:A25" si="3">A21+1</f>
        <v>3</v>
      </c>
      <c r="B22" s="25" t="s">
        <v>33</v>
      </c>
      <c r="C22" s="26">
        <v>0</v>
      </c>
      <c r="D22" s="1" t="s">
        <v>38</v>
      </c>
      <c r="E22" s="1" t="s">
        <v>8</v>
      </c>
      <c r="F22" s="1"/>
      <c r="G22" s="1" t="s">
        <v>8</v>
      </c>
      <c r="H22" s="1" t="s">
        <v>8</v>
      </c>
      <c r="I22" s="27">
        <f t="shared" si="2"/>
        <v>0</v>
      </c>
      <c r="J22" s="28"/>
      <c r="K22" s="29"/>
      <c r="L22" s="30"/>
      <c r="M22" s="31"/>
      <c r="N22" s="32"/>
      <c r="O22" s="32"/>
      <c r="P22" s="32"/>
      <c r="Q22" s="33"/>
      <c r="R22" s="34"/>
    </row>
    <row r="23" spans="1:18" s="35" customFormat="1" x14ac:dyDescent="0.35">
      <c r="A23" s="1">
        <f t="shared" si="3"/>
        <v>4</v>
      </c>
      <c r="B23" s="25" t="s">
        <v>34</v>
      </c>
      <c r="C23" s="26">
        <v>20000</v>
      </c>
      <c r="D23" s="1" t="s">
        <v>38</v>
      </c>
      <c r="E23" s="1" t="s">
        <v>8</v>
      </c>
      <c r="F23" s="1"/>
      <c r="G23" s="1" t="s">
        <v>8</v>
      </c>
      <c r="H23" s="1" t="s">
        <v>8</v>
      </c>
      <c r="I23" s="27">
        <f t="shared" si="2"/>
        <v>21518.98734177215</v>
      </c>
      <c r="J23" s="28"/>
      <c r="K23" s="29"/>
      <c r="L23" s="30"/>
      <c r="M23" s="31"/>
      <c r="N23" s="32"/>
      <c r="O23" s="32"/>
      <c r="P23" s="32"/>
      <c r="Q23" s="33"/>
      <c r="R23" s="34"/>
    </row>
    <row r="24" spans="1:18" s="35" customFormat="1" x14ac:dyDescent="0.35">
      <c r="A24" s="1">
        <f t="shared" si="3"/>
        <v>5</v>
      </c>
      <c r="B24" s="25" t="s">
        <v>35</v>
      </c>
      <c r="C24" s="26">
        <v>0</v>
      </c>
      <c r="D24" s="1" t="s">
        <v>38</v>
      </c>
      <c r="E24" s="1" t="s">
        <v>8</v>
      </c>
      <c r="F24" s="1"/>
      <c r="G24" s="1" t="s">
        <v>8</v>
      </c>
      <c r="H24" s="1" t="s">
        <v>8</v>
      </c>
      <c r="I24" s="27">
        <f t="shared" si="2"/>
        <v>0</v>
      </c>
      <c r="J24" s="28"/>
      <c r="K24" s="29"/>
      <c r="L24" s="30"/>
      <c r="M24" s="31"/>
      <c r="N24" s="32"/>
      <c r="O24" s="32"/>
      <c r="P24" s="32"/>
      <c r="Q24" s="33"/>
      <c r="R24" s="34"/>
    </row>
    <row r="25" spans="1:18" s="35" customFormat="1" x14ac:dyDescent="0.35">
      <c r="A25" s="1">
        <f t="shared" si="3"/>
        <v>6</v>
      </c>
      <c r="B25" s="25" t="s">
        <v>44</v>
      </c>
      <c r="C25" s="26">
        <v>1000</v>
      </c>
      <c r="D25" s="1" t="s">
        <v>38</v>
      </c>
      <c r="E25" s="1" t="s">
        <v>8</v>
      </c>
      <c r="F25" s="1"/>
      <c r="G25" s="1" t="s">
        <v>8</v>
      </c>
      <c r="H25" s="1" t="s">
        <v>8</v>
      </c>
      <c r="I25" s="27">
        <f t="shared" si="2"/>
        <v>1075.9493670886075</v>
      </c>
      <c r="J25" s="28"/>
      <c r="K25" s="29"/>
      <c r="L25" s="30"/>
      <c r="M25" s="31"/>
      <c r="N25" s="32"/>
      <c r="O25" s="32"/>
      <c r="P25" s="32"/>
      <c r="Q25" s="33"/>
      <c r="R25" s="34"/>
    </row>
    <row r="26" spans="1:18" s="35" customFormat="1" x14ac:dyDescent="0.35">
      <c r="A26" s="1">
        <v>7</v>
      </c>
      <c r="B26" s="25" t="s">
        <v>46</v>
      </c>
      <c r="C26" s="26">
        <v>0</v>
      </c>
      <c r="D26" s="1" t="s">
        <v>38</v>
      </c>
      <c r="E26" s="1" t="s">
        <v>8</v>
      </c>
      <c r="F26" s="1"/>
      <c r="G26" s="1" t="s">
        <v>8</v>
      </c>
      <c r="H26" s="1" t="s">
        <v>8</v>
      </c>
      <c r="I26" s="27">
        <f t="shared" si="2"/>
        <v>0</v>
      </c>
      <c r="J26" s="28"/>
      <c r="K26" s="29"/>
      <c r="L26" s="30"/>
      <c r="M26" s="31"/>
      <c r="N26" s="32"/>
      <c r="O26" s="32"/>
      <c r="P26" s="32"/>
      <c r="Q26" s="33"/>
      <c r="R26" s="34"/>
    </row>
    <row r="27" spans="1:18" s="35" customFormat="1" x14ac:dyDescent="0.35">
      <c r="A27" s="1">
        <v>1</v>
      </c>
      <c r="B27" s="25" t="s">
        <v>5</v>
      </c>
      <c r="C27" s="26">
        <v>50000</v>
      </c>
      <c r="D27" s="1" t="s">
        <v>7</v>
      </c>
      <c r="E27" s="1" t="s">
        <v>8</v>
      </c>
      <c r="F27" s="1"/>
      <c r="G27" s="1" t="s">
        <v>8</v>
      </c>
      <c r="H27" s="1" t="s">
        <v>8</v>
      </c>
      <c r="I27" s="27">
        <f t="shared" si="2"/>
        <v>53797.468354430377</v>
      </c>
      <c r="J27" s="28"/>
      <c r="K27" s="29" t="s">
        <v>8</v>
      </c>
      <c r="L27" s="30"/>
      <c r="M27" s="31"/>
      <c r="N27" s="32" t="s">
        <v>8</v>
      </c>
      <c r="O27" s="32"/>
      <c r="P27" s="32" t="s">
        <v>8</v>
      </c>
      <c r="Q27" s="33" t="s">
        <v>8</v>
      </c>
      <c r="R27" s="34" t="s">
        <v>8</v>
      </c>
    </row>
    <row r="28" spans="1:18" s="35" customFormat="1" x14ac:dyDescent="0.35">
      <c r="A28" s="1">
        <v>8</v>
      </c>
      <c r="B28" s="25" t="s">
        <v>47</v>
      </c>
      <c r="C28" s="26">
        <v>0</v>
      </c>
      <c r="D28" s="1" t="s">
        <v>38</v>
      </c>
      <c r="E28" s="1" t="s">
        <v>8</v>
      </c>
      <c r="F28" s="1"/>
      <c r="G28" s="1" t="s">
        <v>8</v>
      </c>
      <c r="H28" s="1" t="s">
        <v>8</v>
      </c>
      <c r="I28" s="27">
        <f t="shared" si="2"/>
        <v>0</v>
      </c>
      <c r="J28" s="28"/>
      <c r="K28" s="29"/>
      <c r="L28" s="30"/>
      <c r="M28" s="31"/>
      <c r="N28" s="32"/>
      <c r="O28" s="32"/>
      <c r="P28" s="32"/>
      <c r="Q28" s="33"/>
      <c r="R28" s="34"/>
    </row>
    <row r="29" spans="1:18" s="35" customFormat="1" x14ac:dyDescent="0.35">
      <c r="A29" s="1">
        <f>A9+1</f>
        <v>8</v>
      </c>
      <c r="B29" s="25" t="s">
        <v>24</v>
      </c>
      <c r="C29" s="26">
        <v>120000</v>
      </c>
      <c r="D29" s="1" t="s">
        <v>7</v>
      </c>
      <c r="E29" s="1" t="s">
        <v>8</v>
      </c>
      <c r="F29" s="1"/>
      <c r="G29" s="1" t="s">
        <v>8</v>
      </c>
      <c r="H29" s="1" t="s">
        <v>8</v>
      </c>
      <c r="I29" s="27">
        <f t="shared" si="2"/>
        <v>129113.92405063291</v>
      </c>
      <c r="J29" s="28"/>
      <c r="K29" s="29"/>
      <c r="L29" s="30" t="s">
        <v>8</v>
      </c>
      <c r="M29" s="31" t="s">
        <v>8</v>
      </c>
      <c r="N29" s="32" t="s">
        <v>8</v>
      </c>
      <c r="O29" s="32"/>
      <c r="P29" s="32" t="s">
        <v>8</v>
      </c>
      <c r="Q29" s="33" t="s">
        <v>8</v>
      </c>
      <c r="R29" s="34" t="s">
        <v>8</v>
      </c>
    </row>
    <row r="30" spans="1:18" s="35" customFormat="1" x14ac:dyDescent="0.35">
      <c r="A30" s="1">
        <f>A16+1</f>
        <v>18</v>
      </c>
      <c r="B30" s="25" t="s">
        <v>43</v>
      </c>
      <c r="C30" s="26">
        <v>300000</v>
      </c>
      <c r="D30" s="1" t="s">
        <v>7</v>
      </c>
      <c r="E30" s="1" t="s">
        <v>8</v>
      </c>
      <c r="F30" s="1"/>
      <c r="G30" s="1" t="s">
        <v>8</v>
      </c>
      <c r="H30" s="1" t="s">
        <v>8</v>
      </c>
      <c r="I30" s="27">
        <f t="shared" si="2"/>
        <v>322784.81012658228</v>
      </c>
      <c r="J30" s="28"/>
      <c r="K30" s="29" t="s">
        <v>8</v>
      </c>
      <c r="L30" s="30"/>
      <c r="M30" s="31"/>
      <c r="N30" s="32"/>
      <c r="O30" s="32"/>
      <c r="P30" s="32"/>
      <c r="Q30" s="33"/>
      <c r="R30" s="34"/>
    </row>
    <row r="31" spans="1:18" s="35" customFormat="1" x14ac:dyDescent="0.35">
      <c r="A31" s="1">
        <f>A29+1</f>
        <v>9</v>
      </c>
      <c r="B31" s="25" t="s">
        <v>40</v>
      </c>
      <c r="C31" s="26">
        <v>40000</v>
      </c>
      <c r="D31" s="1" t="s">
        <v>36</v>
      </c>
      <c r="E31" s="1" t="s">
        <v>8</v>
      </c>
      <c r="F31" s="1"/>
      <c r="G31" s="1" t="s">
        <v>8</v>
      </c>
      <c r="H31" s="1" t="s">
        <v>8</v>
      </c>
      <c r="I31" s="27">
        <f t="shared" si="2"/>
        <v>43037.9746835443</v>
      </c>
      <c r="J31" s="28"/>
      <c r="K31" s="29" t="s">
        <v>8</v>
      </c>
      <c r="L31" s="30"/>
      <c r="M31" s="31" t="s">
        <v>8</v>
      </c>
      <c r="N31" s="32"/>
      <c r="O31" s="32"/>
      <c r="P31" s="32"/>
      <c r="Q31" s="33"/>
      <c r="R31" s="34"/>
    </row>
    <row r="32" spans="1:18" s="35" customFormat="1" x14ac:dyDescent="0.35">
      <c r="A32" s="1">
        <f>A10+1</f>
        <v>11</v>
      </c>
      <c r="B32" s="25" t="s">
        <v>26</v>
      </c>
      <c r="C32" s="26">
        <v>400000</v>
      </c>
      <c r="D32" s="1" t="s">
        <v>7</v>
      </c>
      <c r="E32" s="1" t="s">
        <v>8</v>
      </c>
      <c r="F32" s="1"/>
      <c r="G32" s="1" t="s">
        <v>8</v>
      </c>
      <c r="H32" s="1" t="s">
        <v>8</v>
      </c>
      <c r="I32" s="27">
        <f t="shared" si="2"/>
        <v>430379.74683544302</v>
      </c>
      <c r="J32" s="28"/>
      <c r="K32" s="29" t="s">
        <v>8</v>
      </c>
      <c r="L32" s="30"/>
      <c r="M32" s="31" t="s">
        <v>8</v>
      </c>
      <c r="N32" s="32" t="s">
        <v>8</v>
      </c>
      <c r="O32" s="32" t="s">
        <v>8</v>
      </c>
      <c r="P32" s="32" t="s">
        <v>8</v>
      </c>
      <c r="Q32" s="33" t="s">
        <v>8</v>
      </c>
      <c r="R32" s="34" t="s">
        <v>8</v>
      </c>
    </row>
    <row r="33" spans="1:18" s="35" customFormat="1" x14ac:dyDescent="0.35">
      <c r="A33" s="1">
        <v>20</v>
      </c>
      <c r="B33" s="25" t="s">
        <v>60</v>
      </c>
      <c r="C33" s="26">
        <v>4000</v>
      </c>
      <c r="D33" s="1" t="s">
        <v>38</v>
      </c>
      <c r="E33" s="1" t="s">
        <v>8</v>
      </c>
      <c r="F33" s="1"/>
      <c r="G33" s="1" t="s">
        <v>8</v>
      </c>
      <c r="H33" s="1" t="s">
        <v>8</v>
      </c>
      <c r="I33" s="27">
        <f t="shared" si="2"/>
        <v>4303.7974683544298</v>
      </c>
      <c r="J33" s="28"/>
      <c r="K33" s="29"/>
      <c r="L33" s="30"/>
      <c r="M33" s="31"/>
      <c r="N33" s="32"/>
      <c r="O33" s="32"/>
      <c r="P33" s="32"/>
      <c r="Q33" s="33"/>
      <c r="R33" s="34"/>
    </row>
    <row r="34" spans="1:18" s="46" customFormat="1" ht="10.15" x14ac:dyDescent="0.3">
      <c r="A34" s="36"/>
      <c r="B34" s="37" t="s">
        <v>13</v>
      </c>
      <c r="C34" s="38">
        <f>SUMIF(F4:F33,"x",C4:C33)</f>
        <v>790000</v>
      </c>
      <c r="D34" s="36"/>
      <c r="E34" s="36">
        <f>COUNTA(E4:E33)</f>
        <v>17</v>
      </c>
      <c r="F34" s="36"/>
      <c r="G34" s="36"/>
      <c r="H34" s="36"/>
      <c r="I34" s="38">
        <f>SUM(I4:I33)</f>
        <v>1894746.835443038</v>
      </c>
      <c r="J34" s="39">
        <f>SUM(J4:J33)</f>
        <v>0</v>
      </c>
      <c r="K34" s="40">
        <f>COUNTA(K4:K33)</f>
        <v>13</v>
      </c>
      <c r="L34" s="41">
        <f t="shared" ref="L34:R34" si="4">COUNTA(L4:L33)</f>
        <v>6</v>
      </c>
      <c r="M34" s="42">
        <f t="shared" si="4"/>
        <v>15</v>
      </c>
      <c r="N34" s="43">
        <f t="shared" si="4"/>
        <v>14</v>
      </c>
      <c r="O34" s="43">
        <f t="shared" si="4"/>
        <v>3</v>
      </c>
      <c r="P34" s="43">
        <f t="shared" si="4"/>
        <v>13</v>
      </c>
      <c r="Q34" s="44">
        <f t="shared" si="4"/>
        <v>15</v>
      </c>
      <c r="R34" s="45">
        <f t="shared" si="4"/>
        <v>14</v>
      </c>
    </row>
    <row r="35" spans="1:18" s="58" customFormat="1" ht="10.9" thickBot="1" x14ac:dyDescent="0.4">
      <c r="A35" s="47"/>
      <c r="B35" s="48" t="s">
        <v>14</v>
      </c>
      <c r="C35" s="49">
        <f>SUMIF(G4:G33,"x",C4:C33)</f>
        <v>971000</v>
      </c>
      <c r="D35" s="47"/>
      <c r="E35" s="47"/>
      <c r="F35" s="47"/>
      <c r="G35" s="47">
        <f>COUNTA(G4:G33)</f>
        <v>15</v>
      </c>
      <c r="H35" s="47">
        <f>COUNTA(H4:H28)</f>
        <v>23</v>
      </c>
      <c r="I35" s="50"/>
      <c r="J35" s="51"/>
      <c r="K35" s="52"/>
      <c r="L35" s="53"/>
      <c r="M35" s="54"/>
      <c r="N35" s="55"/>
      <c r="O35" s="55"/>
      <c r="P35" s="55"/>
      <c r="Q35" s="56"/>
      <c r="R35" s="57"/>
    </row>
    <row r="36" spans="1:18" x14ac:dyDescent="0.35">
      <c r="B36" s="59" t="s">
        <v>18</v>
      </c>
      <c r="C36" s="60">
        <f>C35+C34</f>
        <v>1761000</v>
      </c>
      <c r="D36" s="61">
        <f>SUM(C4:C33)</f>
        <v>1761000</v>
      </c>
      <c r="E36" s="62"/>
      <c r="K36" s="3"/>
      <c r="M36" s="3"/>
      <c r="N36" s="3"/>
      <c r="O36" s="3"/>
      <c r="P36" s="3"/>
      <c r="Q36" s="3"/>
    </row>
    <row r="38" spans="1:18" s="58" customFormat="1" x14ac:dyDescent="0.35">
      <c r="A38" s="63"/>
      <c r="B38" s="64" t="s">
        <v>39</v>
      </c>
      <c r="C38" s="65">
        <v>43296</v>
      </c>
      <c r="D38" s="66" t="s">
        <v>62</v>
      </c>
      <c r="E38" s="67"/>
      <c r="F38" s="67"/>
      <c r="G38" s="67"/>
      <c r="H38" s="67"/>
      <c r="J38" s="4"/>
      <c r="K38" s="67"/>
      <c r="L38" s="67"/>
      <c r="M38" s="67"/>
      <c r="N38" s="67"/>
      <c r="O38" s="67"/>
      <c r="P38" s="67"/>
      <c r="Q38" s="67"/>
      <c r="R38" s="67"/>
    </row>
  </sheetData>
  <mergeCells count="6">
    <mergeCell ref="D36:E36"/>
    <mergeCell ref="K1:L1"/>
    <mergeCell ref="K2:L2"/>
    <mergeCell ref="M1:R1"/>
    <mergeCell ref="M2:R2"/>
    <mergeCell ref="E1:H1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 Juilland</dc:creator>
  <cp:lastModifiedBy>Renaud Juilland</cp:lastModifiedBy>
  <cp:lastPrinted>2018-06-26T16:40:11Z</cp:lastPrinted>
  <dcterms:created xsi:type="dcterms:W3CDTF">2018-02-24T15:25:35Z</dcterms:created>
  <dcterms:modified xsi:type="dcterms:W3CDTF">2018-07-15T06:10:44Z</dcterms:modified>
</cp:coreProperties>
</file>